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61" windowWidth="8385" windowHeight="8385" activeTab="0"/>
  </bookViews>
  <sheets>
    <sheet name="関西風お好み焼きイッパツ計算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ryo yamaguchi</author>
  </authors>
  <commentList>
    <comment ref="K39" authorId="0">
      <text>
        <r>
          <rPr>
            <b/>
            <sz val="9"/>
            <rFont val="ＭＳ Ｐゴシック"/>
            <family val="3"/>
          </rPr>
          <t>※送料は目安です。実際はご購入数量によって変動します。</t>
        </r>
      </text>
    </comment>
  </commentList>
</comments>
</file>

<file path=xl/sharedStrings.xml><?xml version="1.0" encoding="utf-8"?>
<sst xmlns="http://schemas.openxmlformats.org/spreadsheetml/2006/main" count="132" uniqueCount="81">
  <si>
    <t>青ねぎ</t>
  </si>
  <si>
    <t>単価</t>
  </si>
  <si>
    <t>キャベツ</t>
  </si>
  <si>
    <t>青のり</t>
  </si>
  <si>
    <t>玉子</t>
  </si>
  <si>
    <t>お好みソース</t>
  </si>
  <si>
    <t>天かす</t>
  </si>
  <si>
    <t>枚</t>
  </si>
  <si>
    <t>本</t>
  </si>
  <si>
    <t>kg</t>
  </si>
  <si>
    <t>g</t>
  </si>
  <si>
    <t>作る人数（人前）</t>
  </si>
  <si>
    <t>人前</t>
  </si>
  <si>
    <t>個</t>
  </si>
  <si>
    <t>販売金額</t>
  </si>
  <si>
    <t>円</t>
  </si>
  <si>
    <t>　←　予定の販売金額を入力してください。</t>
  </si>
  <si>
    <t>必要な食材リスト</t>
  </si>
  <si>
    <t>分量（一人前）</t>
  </si>
  <si>
    <t>分量（必要数）</t>
  </si>
  <si>
    <t>商品名</t>
  </si>
  <si>
    <t>購入数</t>
  </si>
  <si>
    <t>金額</t>
  </si>
  <si>
    <t>CHECK!!　①</t>
  </si>
  <si>
    <t>数量によっては、○本セットの【徳用】商品も</t>
  </si>
  <si>
    <t>袋</t>
  </si>
  <si>
    <t>あるので、サイト内を再度CHECK!!</t>
  </si>
  <si>
    <t>CHECK!!　②</t>
  </si>
  <si>
    <t>&lt;辛口&gt;など、同じソースでも違ったテイストの</t>
  </si>
  <si>
    <t>商品もある！数量がわかったら、代替商品を</t>
  </si>
  <si>
    <t>CHECKしよう!!</t>
  </si>
  <si>
    <t>CHECK!!　③</t>
  </si>
  <si>
    <t>箱</t>
  </si>
  <si>
    <t>お近くのスーパーなどでお買いもとめ</t>
  </si>
  <si>
    <t>ください。右の単価は参考価格です。</t>
  </si>
  <si>
    <t>※特にネギは価格変動にご注意ください。</t>
  </si>
  <si>
    <t>購入金額のイメージにお使いください。</t>
  </si>
  <si>
    <t>▼要チェック！　食材だけじゃないぞ！忘れがちな備品を再チェック！</t>
  </si>
  <si>
    <t>ミニお好みソース　8ｇ×100ヶ入</t>
  </si>
  <si>
    <t>　←必要ないものは数値をはずそう！</t>
  </si>
  <si>
    <t>ミニお好みマヨネーズ　10g×40ヶ</t>
  </si>
  <si>
    <t>持ち帰り用袋</t>
  </si>
  <si>
    <t>持ち帰り用ビニール袋　100枚入</t>
  </si>
  <si>
    <t>ソース用容器</t>
  </si>
  <si>
    <t>マヨネーズ容器</t>
  </si>
  <si>
    <t>青のり缶</t>
  </si>
  <si>
    <t>※右の単価は参考価格です。</t>
  </si>
  <si>
    <t>輪ゴム</t>
  </si>
  <si>
    <t>合計</t>
  </si>
  <si>
    <t>送料</t>
  </si>
  <si>
    <t>総合計（税込）</t>
  </si>
  <si>
    <t>お好み焼き焼きのイベントをするときに、どのくらい、どの材料を買えばいいのか困っている方！ぜひこのシートを使ってみてください。</t>
  </si>
  <si>
    <t>人数を入力するだけで、簡単に必要な材料がわかります。</t>
  </si>
  <si>
    <t>　←　イベントで販売予定のお好み焼きの枚数を入力してください。</t>
  </si>
  <si>
    <t>容器</t>
  </si>
  <si>
    <t>追加用ソース小袋</t>
  </si>
  <si>
    <t>マヨネーズ小袋</t>
  </si>
  <si>
    <t>ヘラ（コテ）・大</t>
  </si>
  <si>
    <t>組</t>
  </si>
  <si>
    <t>お好み用ソース　2.1kg</t>
  </si>
  <si>
    <t>お好み焼き容器・22cm・50枚入</t>
  </si>
  <si>
    <t>豚・三枚肉</t>
  </si>
  <si>
    <t>㎏</t>
  </si>
  <si>
    <t>お好み焼きに欠かせないのがトッピング。</t>
  </si>
  <si>
    <t>バリエーションを豊かにしたい場合は、トッピング</t>
  </si>
  <si>
    <t>例）天かす・海老・イカ・コーン　など</t>
  </si>
  <si>
    <t>割りばし</t>
  </si>
  <si>
    <t>ご購入イメージにお役立てください。</t>
  </si>
  <si>
    <t>あくまで参考価格です。</t>
  </si>
  <si>
    <t>生地（ミックス粉）</t>
  </si>
  <si>
    <t>紅しょうが　みじん切り</t>
  </si>
  <si>
    <t>お好み用マヨネーズ</t>
  </si>
  <si>
    <t>紅しょうが（みじん切り）　1kg</t>
  </si>
  <si>
    <t>関西風お好み焼きイベント用　材料イッパツ計算シート</t>
  </si>
  <si>
    <t>豚三枚肉・2.5ミリカット　1kg</t>
  </si>
  <si>
    <t>オコミックスソフト　1kg</t>
  </si>
  <si>
    <t xml:space="preserve">お好みマヨネーズ（マスタード入り）　1kg
</t>
  </si>
  <si>
    <t>送料・お支払方法について</t>
  </si>
  <si>
    <t>天かす・天華　1kg</t>
  </si>
  <si>
    <t>お近くの100円ショップなどでお買いもとめください。</t>
  </si>
  <si>
    <t>青のり　80g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</si>
</sst>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#,##0_ "/>
    <numFmt numFmtId="180" formatCode="0.00_ "/>
    <numFmt numFmtId="181" formatCode="mmm\-yyyy"/>
    <numFmt numFmtId="182" formatCode="#,##0.0;[Red]\-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b/>
      <sz val="14"/>
      <color indexed="53"/>
      <name val="ＭＳ Ｐゴシック"/>
      <family val="3"/>
    </font>
    <font>
      <b/>
      <sz val="10"/>
      <color indexed="53"/>
      <name val="ＭＳ Ｐゴシック"/>
      <family val="3"/>
    </font>
    <font>
      <b/>
      <sz val="10"/>
      <color indexed="56"/>
      <name val="ＭＳ Ｐゴシック"/>
      <family val="3"/>
    </font>
    <font>
      <b/>
      <sz val="10"/>
      <color indexed="23"/>
      <name val="ＭＳ Ｐゴシック"/>
      <family val="3"/>
    </font>
    <font>
      <sz val="10"/>
      <color indexed="23"/>
      <name val="ＭＳ Ｐゴシック"/>
      <family val="3"/>
    </font>
    <font>
      <sz val="9"/>
      <color indexed="23"/>
      <name val="ＭＳ Ｐゴシック"/>
      <family val="3"/>
    </font>
    <font>
      <b/>
      <sz val="10"/>
      <color indexed="10"/>
      <name val="ＭＳ Ｐ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  <font>
      <b/>
      <sz val="14"/>
      <color theme="9"/>
      <name val="ＭＳ Ｐゴシック"/>
      <family val="3"/>
    </font>
    <font>
      <b/>
      <sz val="10"/>
      <color theme="9"/>
      <name val="ＭＳ Ｐゴシック"/>
      <family val="3"/>
    </font>
    <font>
      <b/>
      <sz val="10"/>
      <color theme="3"/>
      <name val="ＭＳ Ｐゴシック"/>
      <family val="3"/>
    </font>
    <font>
      <b/>
      <sz val="10"/>
      <color theme="0" tint="-0.4999699890613556"/>
      <name val="ＭＳ Ｐゴシック"/>
      <family val="3"/>
    </font>
    <font>
      <sz val="10"/>
      <color theme="0" tint="-0.4999699890613556"/>
      <name val="ＭＳ Ｐゴシック"/>
      <family val="3"/>
    </font>
    <font>
      <sz val="9"/>
      <color theme="0" tint="-0.4999699890613556"/>
      <name val="ＭＳ Ｐゴシック"/>
      <family val="3"/>
    </font>
    <font>
      <b/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54F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rgb="FFFFCD2D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theme="9"/>
      </bottom>
    </border>
    <border>
      <left style="thin"/>
      <right>
        <color indexed="63"/>
      </right>
      <top style="thin"/>
      <bottom style="thin"/>
    </border>
    <border>
      <left style="thick">
        <color theme="3"/>
      </left>
      <right style="thick">
        <color theme="3"/>
      </right>
      <top style="thick">
        <color theme="3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theme="3"/>
      </left>
      <right style="thick">
        <color theme="3"/>
      </right>
      <top style="thin"/>
      <bottom style="thick">
        <color theme="3"/>
      </bottom>
    </border>
    <border>
      <left style="thin"/>
      <right style="thin"/>
      <top style="thin"/>
      <bottom style="thin"/>
    </border>
    <border>
      <left style="thin"/>
      <right style="thick">
        <color theme="3"/>
      </right>
      <top style="thick">
        <color theme="3"/>
      </top>
      <bottom style="thin"/>
    </border>
    <border>
      <left style="double">
        <color rgb="FFFF0000"/>
      </left>
      <right/>
      <top style="double">
        <color rgb="FFFF0000"/>
      </top>
      <bottom/>
    </border>
    <border>
      <left/>
      <right/>
      <top style="double">
        <color rgb="FFFF0000"/>
      </top>
      <bottom/>
    </border>
    <border>
      <left/>
      <right style="double">
        <color rgb="FFFF0000"/>
      </right>
      <top style="double">
        <color rgb="FFFF0000"/>
      </top>
      <bottom/>
    </border>
    <border>
      <left style="thick">
        <color theme="3"/>
      </left>
      <right style="thin"/>
      <top style="thin"/>
      <bottom style="thin"/>
    </border>
    <border>
      <left style="thin"/>
      <right style="thick">
        <color theme="3"/>
      </right>
      <top style="thin"/>
      <bottom style="thin"/>
    </border>
    <border>
      <left style="thick">
        <color theme="3"/>
      </left>
      <right style="thin"/>
      <top style="thin"/>
      <bottom style="thick">
        <color theme="3"/>
      </bottom>
    </border>
    <border>
      <left style="thin"/>
      <right style="thin"/>
      <top style="thin"/>
      <bottom style="thick">
        <color theme="3"/>
      </bottom>
    </border>
    <border>
      <left style="thin"/>
      <right style="thick">
        <color theme="3"/>
      </right>
      <top style="thin"/>
      <bottom style="thick">
        <color theme="3"/>
      </bottom>
    </border>
    <border>
      <left style="thin"/>
      <right style="thin"/>
      <top style="thin"/>
      <bottom>
        <color indexed="63"/>
      </bottom>
    </border>
    <border>
      <left style="thick">
        <color theme="3"/>
      </left>
      <right style="thin"/>
      <top style="thick">
        <color theme="3"/>
      </top>
      <bottom style="thin"/>
    </border>
    <border>
      <left style="thin"/>
      <right style="thin"/>
      <top style="thick">
        <color theme="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>
        <color theme="3"/>
      </right>
      <top style="thick">
        <color theme="3"/>
      </top>
      <bottom style="thick">
        <color theme="3"/>
      </bottom>
    </border>
    <border>
      <left style="thick">
        <color theme="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theme="3"/>
      </left>
      <right/>
      <top style="thick">
        <color theme="3"/>
      </top>
      <bottom style="thick">
        <color theme="3"/>
      </bottom>
    </border>
    <border>
      <left/>
      <right style="thin"/>
      <top style="thick">
        <color theme="3"/>
      </top>
      <bottom style="thick">
        <color theme="3"/>
      </bottom>
    </border>
    <border>
      <left style="double">
        <color rgb="FFFF0000"/>
      </left>
      <right/>
      <top/>
      <bottom style="double">
        <color rgb="FFFF0000"/>
      </bottom>
    </border>
    <border>
      <left/>
      <right/>
      <top/>
      <bottom style="double">
        <color rgb="FFFF0000"/>
      </bottom>
    </border>
    <border>
      <left/>
      <right style="double">
        <color rgb="FFFF0000"/>
      </right>
      <top/>
      <bottom style="double">
        <color rgb="FFFF0000"/>
      </bottom>
    </border>
    <border>
      <left style="double">
        <color rgb="FFFF0000"/>
      </left>
      <right/>
      <top/>
      <bottom/>
    </border>
    <border>
      <left/>
      <right style="double">
        <color rgb="FFFF0000"/>
      </right>
      <top/>
      <bottom/>
    </border>
    <border>
      <left style="thick">
        <color theme="3"/>
      </left>
      <right/>
      <top style="thick">
        <color theme="3"/>
      </top>
      <bottom style="thin"/>
    </border>
    <border>
      <left/>
      <right style="thin"/>
      <top style="thick">
        <color theme="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52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38" fontId="53" fillId="0" borderId="10" xfId="49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38" fontId="8" fillId="33" borderId="12" xfId="49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38" fontId="8" fillId="33" borderId="14" xfId="49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38" fontId="7" fillId="0" borderId="11" xfId="49" applyFont="1" applyFill="1" applyBorder="1" applyAlignment="1">
      <alignment horizontal="center" vertical="center" shrinkToFit="1"/>
    </xf>
    <xf numFmtId="38" fontId="8" fillId="6" borderId="16" xfId="49" applyFont="1" applyFill="1" applyBorder="1" applyAlignment="1">
      <alignment horizontal="center" vertical="center" shrinkToFit="1"/>
    </xf>
    <xf numFmtId="0" fontId="55" fillId="34" borderId="17" xfId="0" applyFont="1" applyFill="1" applyBorder="1" applyAlignment="1">
      <alignment vertical="center"/>
    </xf>
    <xf numFmtId="0" fontId="56" fillId="34" borderId="18" xfId="0" applyFont="1" applyFill="1" applyBorder="1" applyAlignment="1">
      <alignment vertical="center"/>
    </xf>
    <xf numFmtId="0" fontId="56" fillId="34" borderId="19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38" fontId="7" fillId="0" borderId="11" xfId="49" applyFont="1" applyFill="1" applyBorder="1" applyAlignment="1">
      <alignment vertical="center"/>
    </xf>
    <xf numFmtId="38" fontId="8" fillId="6" borderId="20" xfId="49" applyFont="1" applyFill="1" applyBorder="1" applyAlignment="1">
      <alignment vertical="center"/>
    </xf>
    <xf numFmtId="0" fontId="8" fillId="6" borderId="15" xfId="0" applyFont="1" applyFill="1" applyBorder="1" applyAlignment="1">
      <alignment horizontal="center" vertical="center"/>
    </xf>
    <xf numFmtId="38" fontId="8" fillId="6" borderId="21" xfId="49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182" fontId="7" fillId="0" borderId="15" xfId="49" applyNumberFormat="1" applyFont="1" applyFill="1" applyBorder="1" applyAlignment="1">
      <alignment vertical="center"/>
    </xf>
    <xf numFmtId="0" fontId="8" fillId="6" borderId="2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5" fillId="35" borderId="17" xfId="0" applyFont="1" applyFill="1" applyBorder="1" applyAlignment="1">
      <alignment vertical="center"/>
    </xf>
    <xf numFmtId="0" fontId="56" fillId="35" borderId="18" xfId="0" applyFont="1" applyFill="1" applyBorder="1" applyAlignment="1">
      <alignment vertical="center"/>
    </xf>
    <xf numFmtId="0" fontId="56" fillId="35" borderId="19" xfId="0" applyFont="1" applyFill="1" applyBorder="1" applyAlignment="1">
      <alignment vertical="center"/>
    </xf>
    <xf numFmtId="0" fontId="55" fillId="36" borderId="17" xfId="0" applyFont="1" applyFill="1" applyBorder="1" applyAlignment="1">
      <alignment vertical="center"/>
    </xf>
    <xf numFmtId="0" fontId="56" fillId="36" borderId="18" xfId="0" applyFont="1" applyFill="1" applyBorder="1" applyAlignment="1">
      <alignment vertical="center"/>
    </xf>
    <xf numFmtId="0" fontId="56" fillId="36" borderId="19" xfId="0" applyFont="1" applyFill="1" applyBorder="1" applyAlignment="1">
      <alignment vertical="center"/>
    </xf>
    <xf numFmtId="0" fontId="8" fillId="6" borderId="22" xfId="0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38" fontId="8" fillId="6" borderId="24" xfId="49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vertical="center" shrinkToFit="1"/>
    </xf>
    <xf numFmtId="38" fontId="8" fillId="6" borderId="26" xfId="49" applyFont="1" applyFill="1" applyBorder="1" applyAlignment="1">
      <alignment vertical="center"/>
    </xf>
    <xf numFmtId="0" fontId="8" fillId="6" borderId="27" xfId="0" applyFont="1" applyFill="1" applyBorder="1" applyAlignment="1">
      <alignment horizontal="center" vertical="center"/>
    </xf>
    <xf numFmtId="38" fontId="8" fillId="6" borderId="16" xfId="49" applyFont="1" applyFill="1" applyBorder="1" applyAlignment="1">
      <alignment vertical="center"/>
    </xf>
    <xf numFmtId="0" fontId="57" fillId="0" borderId="28" xfId="0" applyFont="1" applyFill="1" applyBorder="1" applyAlignment="1">
      <alignment vertical="center" shrinkToFit="1"/>
    </xf>
    <xf numFmtId="0" fontId="57" fillId="0" borderId="29" xfId="0" applyFont="1" applyFill="1" applyBorder="1" applyAlignment="1">
      <alignment vertical="center" shrinkToFit="1"/>
    </xf>
    <xf numFmtId="182" fontId="7" fillId="0" borderId="0" xfId="49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182" fontId="58" fillId="0" borderId="0" xfId="49" applyNumberFormat="1" applyFont="1" applyFill="1" applyBorder="1" applyAlignment="1">
      <alignment vertical="center"/>
    </xf>
    <xf numFmtId="38" fontId="58" fillId="0" borderId="0" xfId="49" applyFont="1" applyFill="1" applyBorder="1" applyAlignment="1">
      <alignment vertical="center"/>
    </xf>
    <xf numFmtId="0" fontId="58" fillId="0" borderId="0" xfId="0" applyFont="1" applyFill="1" applyBorder="1" applyAlignment="1">
      <alignment horizontal="left" vertical="center"/>
    </xf>
    <xf numFmtId="0" fontId="8" fillId="6" borderId="26" xfId="0" applyFont="1" applyFill="1" applyBorder="1" applyAlignment="1">
      <alignment vertical="center"/>
    </xf>
    <xf numFmtId="0" fontId="57" fillId="0" borderId="28" xfId="0" applyFont="1" applyFill="1" applyBorder="1" applyAlignment="1">
      <alignment vertical="center" wrapText="1"/>
    </xf>
    <xf numFmtId="0" fontId="57" fillId="0" borderId="29" xfId="0" applyFont="1" applyFill="1" applyBorder="1" applyAlignment="1">
      <alignment vertical="center" wrapText="1"/>
    </xf>
    <xf numFmtId="38" fontId="8" fillId="6" borderId="30" xfId="49" applyFont="1" applyFill="1" applyBorder="1" applyAlignment="1">
      <alignment vertical="center"/>
    </xf>
    <xf numFmtId="0" fontId="8" fillId="6" borderId="25" xfId="0" applyFont="1" applyFill="1" applyBorder="1" applyAlignment="1">
      <alignment horizontal="center" vertical="center"/>
    </xf>
    <xf numFmtId="38" fontId="8" fillId="6" borderId="22" xfId="0" applyNumberFormat="1" applyFont="1" applyFill="1" applyBorder="1" applyAlignment="1">
      <alignment vertical="center"/>
    </xf>
    <xf numFmtId="0" fontId="8" fillId="6" borderId="31" xfId="0" applyFont="1" applyFill="1" applyBorder="1" applyAlignment="1">
      <alignment vertical="center"/>
    </xf>
    <xf numFmtId="38" fontId="8" fillId="6" borderId="22" xfId="49" applyFont="1" applyFill="1" applyBorder="1" applyAlignment="1">
      <alignment vertical="center"/>
    </xf>
    <xf numFmtId="0" fontId="9" fillId="0" borderId="15" xfId="43" applyFont="1" applyFill="1" applyBorder="1" applyAlignment="1" applyProtection="1">
      <alignment vertical="center" shrinkToFit="1"/>
      <protection/>
    </xf>
    <xf numFmtId="0" fontId="9" fillId="0" borderId="15" xfId="43" applyFont="1" applyFill="1" applyBorder="1" applyAlignment="1" applyProtection="1">
      <alignment horizontal="left" vertical="center" shrinkToFit="1"/>
      <protection/>
    </xf>
    <xf numFmtId="0" fontId="9" fillId="0" borderId="15" xfId="43" applyFont="1" applyFill="1" applyBorder="1" applyAlignment="1" applyProtection="1">
      <alignment vertical="center"/>
      <protection/>
    </xf>
    <xf numFmtId="0" fontId="4" fillId="0" borderId="0" xfId="43" applyFill="1" applyBorder="1" applyAlignment="1" applyProtection="1">
      <alignment horizontal="left" vertical="center"/>
      <protection/>
    </xf>
    <xf numFmtId="38" fontId="7" fillId="0" borderId="32" xfId="49" applyFont="1" applyFill="1" applyBorder="1" applyAlignment="1">
      <alignment vertical="center"/>
    </xf>
    <xf numFmtId="0" fontId="9" fillId="0" borderId="25" xfId="43" applyFont="1" applyFill="1" applyBorder="1" applyAlignment="1" applyProtection="1">
      <alignment vertical="center" shrinkToFit="1"/>
      <protection/>
    </xf>
    <xf numFmtId="0" fontId="4" fillId="0" borderId="15" xfId="43" applyFill="1" applyBorder="1" applyAlignment="1" applyProtection="1">
      <alignment vertical="center" shrinkToFit="1"/>
      <protection/>
    </xf>
    <xf numFmtId="0" fontId="7" fillId="0" borderId="15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 shrinkToFit="1"/>
    </xf>
    <xf numFmtId="0" fontId="7" fillId="6" borderId="34" xfId="0" applyFont="1" applyFill="1" applyBorder="1" applyAlignment="1">
      <alignment horizontal="center" vertical="center" shrinkToFit="1"/>
    </xf>
    <xf numFmtId="0" fontId="56" fillId="35" borderId="35" xfId="0" applyFont="1" applyFill="1" applyBorder="1" applyAlignment="1">
      <alignment vertical="center"/>
    </xf>
    <xf numFmtId="0" fontId="56" fillId="35" borderId="36" xfId="0" applyFont="1" applyFill="1" applyBorder="1" applyAlignment="1">
      <alignment vertical="center"/>
    </xf>
    <xf numFmtId="0" fontId="56" fillId="35" borderId="37" xfId="0" applyFont="1" applyFill="1" applyBorder="1" applyAlignment="1">
      <alignment vertical="center"/>
    </xf>
    <xf numFmtId="0" fontId="56" fillId="36" borderId="38" xfId="0" applyFont="1" applyFill="1" applyBorder="1" applyAlignment="1">
      <alignment vertical="center"/>
    </xf>
    <xf numFmtId="0" fontId="56" fillId="36" borderId="0" xfId="0" applyFont="1" applyFill="1" applyBorder="1" applyAlignment="1">
      <alignment vertical="center"/>
    </xf>
    <xf numFmtId="0" fontId="56" fillId="36" borderId="39" xfId="0" applyFont="1" applyFill="1" applyBorder="1" applyAlignment="1">
      <alignment vertical="center"/>
    </xf>
    <xf numFmtId="0" fontId="56" fillId="36" borderId="35" xfId="0" applyFont="1" applyFill="1" applyBorder="1" applyAlignment="1">
      <alignment vertical="center"/>
    </xf>
    <xf numFmtId="0" fontId="56" fillId="36" borderId="36" xfId="0" applyFont="1" applyFill="1" applyBorder="1" applyAlignment="1">
      <alignment vertical="center"/>
    </xf>
    <xf numFmtId="0" fontId="56" fillId="36" borderId="37" xfId="0" applyFont="1" applyFill="1" applyBorder="1" applyAlignment="1">
      <alignment vertical="center"/>
    </xf>
    <xf numFmtId="0" fontId="57" fillId="0" borderId="28" xfId="0" applyFont="1" applyFill="1" applyBorder="1" applyAlignment="1">
      <alignment horizontal="left" vertical="center" wrapText="1"/>
    </xf>
    <xf numFmtId="0" fontId="56" fillId="35" borderId="38" xfId="0" applyFont="1" applyFill="1" applyBorder="1" applyAlignment="1">
      <alignment vertical="center"/>
    </xf>
    <xf numFmtId="0" fontId="56" fillId="35" borderId="0" xfId="0" applyFont="1" applyFill="1" applyBorder="1" applyAlignment="1">
      <alignment vertical="center"/>
    </xf>
    <xf numFmtId="0" fontId="56" fillId="35" borderId="39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8" fillId="6" borderId="40" xfId="0" applyFont="1" applyFill="1" applyBorder="1" applyAlignment="1">
      <alignment horizontal="center" vertical="center" shrinkToFit="1"/>
    </xf>
    <xf numFmtId="0" fontId="8" fillId="6" borderId="41" xfId="0" applyFont="1" applyFill="1" applyBorder="1" applyAlignment="1">
      <alignment horizontal="center" vertical="center" shrinkToFit="1"/>
    </xf>
    <xf numFmtId="0" fontId="56" fillId="34" borderId="38" xfId="0" applyFont="1" applyFill="1" applyBorder="1" applyAlignment="1">
      <alignment vertical="center"/>
    </xf>
    <xf numFmtId="0" fontId="56" fillId="34" borderId="0" xfId="0" applyFont="1" applyFill="1" applyBorder="1" applyAlignment="1">
      <alignment vertical="center"/>
    </xf>
    <xf numFmtId="0" fontId="56" fillId="34" borderId="39" xfId="0" applyFont="1" applyFill="1" applyBorder="1" applyAlignment="1">
      <alignment vertical="center"/>
    </xf>
    <xf numFmtId="0" fontId="56" fillId="34" borderId="35" xfId="0" applyFont="1" applyFill="1" applyBorder="1" applyAlignment="1">
      <alignment vertical="center"/>
    </xf>
    <xf numFmtId="0" fontId="56" fillId="34" borderId="36" xfId="0" applyFont="1" applyFill="1" applyBorder="1" applyAlignment="1">
      <alignment vertical="center"/>
    </xf>
    <xf numFmtId="0" fontId="56" fillId="34" borderId="37" xfId="0" applyFont="1" applyFill="1" applyBorder="1" applyAlignment="1">
      <alignment vertical="center"/>
    </xf>
    <xf numFmtId="0" fontId="7" fillId="0" borderId="15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kodepa.net/?pid=8192765" TargetMode="External" /><Relationship Id="rId2" Type="http://schemas.openxmlformats.org/officeDocument/2006/relationships/hyperlink" Target="http://okodepa.net/?pid=7287658" TargetMode="External" /><Relationship Id="rId3" Type="http://schemas.openxmlformats.org/officeDocument/2006/relationships/hyperlink" Target="http://okodepa.net/?pid=7242094" TargetMode="External" /><Relationship Id="rId4" Type="http://schemas.openxmlformats.org/officeDocument/2006/relationships/hyperlink" Target="http://okodepa.net/?pid=7287648" TargetMode="External" /><Relationship Id="rId5" Type="http://schemas.openxmlformats.org/officeDocument/2006/relationships/hyperlink" Target="http://okodepa.net/?pid=8201459" TargetMode="External" /><Relationship Id="rId6" Type="http://schemas.openxmlformats.org/officeDocument/2006/relationships/hyperlink" Target="http://okodepa.net/?pid=7276773" TargetMode="External" /><Relationship Id="rId7" Type="http://schemas.openxmlformats.org/officeDocument/2006/relationships/hyperlink" Target="http://okodepa.net/?pid=23583121" TargetMode="External" /><Relationship Id="rId8" Type="http://schemas.openxmlformats.org/officeDocument/2006/relationships/hyperlink" Target="http://okodepa.net/?pid=8179527" TargetMode="External" /><Relationship Id="rId9" Type="http://schemas.openxmlformats.org/officeDocument/2006/relationships/hyperlink" Target="http://okodepa.net/?pid=9171688" TargetMode="External" /><Relationship Id="rId10" Type="http://schemas.openxmlformats.org/officeDocument/2006/relationships/hyperlink" Target="http://okodepa.net/?mode=sk#delivery" TargetMode="External" /><Relationship Id="rId11" Type="http://schemas.openxmlformats.org/officeDocument/2006/relationships/hyperlink" Target="http://okodepa.net/?pid=7287865" TargetMode="External" /><Relationship Id="rId12" Type="http://schemas.openxmlformats.org/officeDocument/2006/relationships/comments" Target="../comments1.xml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42"/>
  <sheetViews>
    <sheetView showGridLines="0" tabSelected="1" zoomScalePageLayoutView="0" workbookViewId="0" topLeftCell="A10">
      <selection activeCell="I29" sqref="I29"/>
    </sheetView>
  </sheetViews>
  <sheetFormatPr defaultColWidth="4.375" defaultRowHeight="12.75" customHeight="1"/>
  <cols>
    <col min="1" max="1" width="16.875" style="6" customWidth="1"/>
    <col min="2" max="2" width="9.25390625" style="6" customWidth="1"/>
    <col min="3" max="3" width="4.375" style="6" customWidth="1"/>
    <col min="4" max="4" width="8.125" style="6" customWidth="1"/>
    <col min="5" max="6" width="4.375" style="6" customWidth="1"/>
    <col min="7" max="7" width="27.625" style="6" customWidth="1"/>
    <col min="8" max="8" width="7.25390625" style="7" customWidth="1"/>
    <col min="9" max="9" width="6.125" style="6" customWidth="1"/>
    <col min="10" max="10" width="3.875" style="6" customWidth="1"/>
    <col min="11" max="11" width="10.25390625" style="7" customWidth="1"/>
    <col min="12" max="12" width="2.375" style="6" customWidth="1"/>
    <col min="13" max="20" width="4.375" style="8" customWidth="1"/>
    <col min="21" max="16384" width="4.375" style="6" customWidth="1"/>
  </cols>
  <sheetData>
    <row r="1" spans="1:20" ht="18" thickBot="1">
      <c r="A1" s="1" t="s">
        <v>73</v>
      </c>
      <c r="B1" s="2"/>
      <c r="C1" s="2"/>
      <c r="D1" s="2"/>
      <c r="E1" s="2"/>
      <c r="F1" s="2"/>
      <c r="G1" s="2"/>
      <c r="H1" s="3"/>
      <c r="I1" s="2"/>
      <c r="J1" s="2"/>
      <c r="K1" s="3"/>
      <c r="L1" s="4"/>
      <c r="M1" s="5"/>
      <c r="N1" s="5"/>
      <c r="O1" s="5"/>
      <c r="P1" s="5"/>
      <c r="Q1" s="5"/>
      <c r="R1" s="5"/>
      <c r="S1" s="5"/>
      <c r="T1" s="5"/>
    </row>
    <row r="2" ht="12.75" customHeight="1" thickTop="1"/>
    <row r="3" ht="12.75" customHeight="1">
      <c r="A3" s="6" t="s">
        <v>51</v>
      </c>
    </row>
    <row r="4" ht="12.75" customHeight="1">
      <c r="A4" s="6" t="s">
        <v>52</v>
      </c>
    </row>
    <row r="6" ht="12.75" customHeight="1" thickBot="1"/>
    <row r="7" spans="1:4" ht="12.75" customHeight="1" thickTop="1">
      <c r="A7" s="9" t="s">
        <v>11</v>
      </c>
      <c r="B7" s="10"/>
      <c r="C7" s="11" t="s">
        <v>12</v>
      </c>
      <c r="D7" s="12" t="s">
        <v>53</v>
      </c>
    </row>
    <row r="8" spans="1:11" ht="12.75" customHeight="1" thickBot="1">
      <c r="A8" s="9" t="s">
        <v>14</v>
      </c>
      <c r="B8" s="13"/>
      <c r="C8" s="11" t="s">
        <v>15</v>
      </c>
      <c r="D8" s="12" t="s">
        <v>16</v>
      </c>
      <c r="K8" s="6"/>
    </row>
    <row r="9" ht="12.75" customHeight="1" thickTop="1">
      <c r="K9" s="6"/>
    </row>
    <row r="10" ht="12.75" customHeight="1" thickBot="1"/>
    <row r="11" spans="1:20" s="15" customFormat="1" ht="12.75" customHeight="1" thickTop="1">
      <c r="A11" s="14" t="s">
        <v>17</v>
      </c>
      <c r="B11" s="84" t="s">
        <v>18</v>
      </c>
      <c r="C11" s="85"/>
      <c r="D11" s="84" t="s">
        <v>19</v>
      </c>
      <c r="E11" s="85"/>
      <c r="G11" s="14" t="s">
        <v>20</v>
      </c>
      <c r="H11" s="16" t="s">
        <v>1</v>
      </c>
      <c r="I11" s="86" t="s">
        <v>21</v>
      </c>
      <c r="J11" s="87"/>
      <c r="K11" s="17" t="s">
        <v>22</v>
      </c>
      <c r="M11" s="18" t="s">
        <v>23</v>
      </c>
      <c r="N11" s="19"/>
      <c r="O11" s="19"/>
      <c r="P11" s="19"/>
      <c r="Q11" s="19"/>
      <c r="R11" s="19"/>
      <c r="S11" s="19"/>
      <c r="T11" s="20"/>
    </row>
    <row r="12" spans="1:20" ht="12.75" customHeight="1">
      <c r="A12" s="21" t="s">
        <v>5</v>
      </c>
      <c r="B12" s="22">
        <v>50</v>
      </c>
      <c r="C12" s="23" t="s">
        <v>10</v>
      </c>
      <c r="D12" s="21">
        <f>B7*B12/1000</f>
        <v>0</v>
      </c>
      <c r="E12" s="23" t="s">
        <v>9</v>
      </c>
      <c r="G12" s="61" t="s">
        <v>59</v>
      </c>
      <c r="H12" s="24">
        <v>821</v>
      </c>
      <c r="I12" s="25">
        <f>ROUNDUP(D12/2.1,0)</f>
        <v>0</v>
      </c>
      <c r="J12" s="26" t="s">
        <v>8</v>
      </c>
      <c r="K12" s="27" t="str">
        <f>IF(B7="","-",H12*I12)</f>
        <v>-</v>
      </c>
      <c r="M12" s="88" t="s">
        <v>24</v>
      </c>
      <c r="N12" s="89"/>
      <c r="O12" s="89"/>
      <c r="P12" s="89"/>
      <c r="Q12" s="89"/>
      <c r="R12" s="89"/>
      <c r="S12" s="89"/>
      <c r="T12" s="90"/>
    </row>
    <row r="13" spans="1:20" ht="12.75" customHeight="1" thickBot="1">
      <c r="A13" s="28" t="s">
        <v>69</v>
      </c>
      <c r="B13" s="22">
        <v>22</v>
      </c>
      <c r="C13" s="23" t="s">
        <v>10</v>
      </c>
      <c r="D13" s="21">
        <f>B7*B13/1000</f>
        <v>0</v>
      </c>
      <c r="E13" s="23" t="s">
        <v>9</v>
      </c>
      <c r="G13" s="61" t="s">
        <v>75</v>
      </c>
      <c r="H13" s="24">
        <v>453</v>
      </c>
      <c r="I13" s="25">
        <f>ROUNDUP(D13/1,0)</f>
        <v>0</v>
      </c>
      <c r="J13" s="26" t="s">
        <v>25</v>
      </c>
      <c r="K13" s="27" t="str">
        <f>IF(B7="","-",H13*I13)</f>
        <v>-</v>
      </c>
      <c r="M13" s="91" t="s">
        <v>26</v>
      </c>
      <c r="N13" s="92"/>
      <c r="O13" s="92"/>
      <c r="P13" s="92"/>
      <c r="Q13" s="92"/>
      <c r="R13" s="92"/>
      <c r="S13" s="92"/>
      <c r="T13" s="93"/>
    </row>
    <row r="14" spans="1:20" ht="12.75" customHeight="1" thickBot="1" thickTop="1">
      <c r="A14" s="28" t="s">
        <v>70</v>
      </c>
      <c r="B14" s="22">
        <v>3</v>
      </c>
      <c r="C14" s="23" t="s">
        <v>10</v>
      </c>
      <c r="D14" s="21">
        <f>B7*B14</f>
        <v>0</v>
      </c>
      <c r="E14" s="23" t="s">
        <v>10</v>
      </c>
      <c r="G14" s="62" t="s">
        <v>72</v>
      </c>
      <c r="H14" s="24">
        <v>821</v>
      </c>
      <c r="I14" s="30">
        <f>ROUNDUP(D14/1000,0)</f>
        <v>0</v>
      </c>
      <c r="J14" s="26" t="s">
        <v>25</v>
      </c>
      <c r="K14" s="27" t="str">
        <f>IF(B7="","-",H14*I14)</f>
        <v>-</v>
      </c>
      <c r="M14" s="31"/>
      <c r="N14" s="31"/>
      <c r="O14" s="31"/>
      <c r="P14" s="31"/>
      <c r="Q14" s="31"/>
      <c r="R14" s="31"/>
      <c r="S14" s="31"/>
      <c r="T14" s="31"/>
    </row>
    <row r="15" spans="1:20" ht="12.75" customHeight="1" thickTop="1">
      <c r="A15" s="28" t="s">
        <v>6</v>
      </c>
      <c r="B15" s="22">
        <v>13</v>
      </c>
      <c r="C15" s="23" t="s">
        <v>10</v>
      </c>
      <c r="D15" s="21">
        <f>B7*B15/1000</f>
        <v>0</v>
      </c>
      <c r="E15" s="23" t="s">
        <v>9</v>
      </c>
      <c r="G15" s="63" t="s">
        <v>78</v>
      </c>
      <c r="H15" s="24">
        <v>832</v>
      </c>
      <c r="I15" s="30">
        <f>ROUNDUP(D15/1,0)</f>
        <v>0</v>
      </c>
      <c r="J15" s="26" t="s">
        <v>25</v>
      </c>
      <c r="K15" s="27" t="str">
        <f>IF(B7="","-",H15*I15)</f>
        <v>-</v>
      </c>
      <c r="M15" s="32" t="s">
        <v>27</v>
      </c>
      <c r="N15" s="33"/>
      <c r="O15" s="33"/>
      <c r="P15" s="33"/>
      <c r="Q15" s="33"/>
      <c r="R15" s="33"/>
      <c r="S15" s="33"/>
      <c r="T15" s="34"/>
    </row>
    <row r="16" spans="1:20" ht="12.75" customHeight="1">
      <c r="A16" s="28" t="s">
        <v>3</v>
      </c>
      <c r="B16" s="29">
        <v>0.2</v>
      </c>
      <c r="C16" s="23" t="s">
        <v>10</v>
      </c>
      <c r="D16" s="21">
        <f>B7*B16</f>
        <v>0</v>
      </c>
      <c r="E16" s="23" t="s">
        <v>10</v>
      </c>
      <c r="G16" s="67" t="s">
        <v>80</v>
      </c>
      <c r="H16" s="24">
        <v>1296</v>
      </c>
      <c r="I16" s="25">
        <f>ROUNDUP(D16/80,0)</f>
        <v>0</v>
      </c>
      <c r="J16" s="26" t="s">
        <v>25</v>
      </c>
      <c r="K16" s="27" t="str">
        <f>IF(B7="","-",H16*I16)</f>
        <v>-</v>
      </c>
      <c r="M16" s="81" t="s">
        <v>28</v>
      </c>
      <c r="N16" s="82"/>
      <c r="O16" s="82"/>
      <c r="P16" s="82"/>
      <c r="Q16" s="82"/>
      <c r="R16" s="82"/>
      <c r="S16" s="82"/>
      <c r="T16" s="83"/>
    </row>
    <row r="17" spans="1:20" ht="12.75" customHeight="1">
      <c r="A17" s="28" t="s">
        <v>71</v>
      </c>
      <c r="B17" s="22">
        <v>10</v>
      </c>
      <c r="C17" s="23" t="s">
        <v>10</v>
      </c>
      <c r="D17" s="21">
        <f>B7*B17/1000</f>
        <v>0</v>
      </c>
      <c r="E17" s="23" t="s">
        <v>9</v>
      </c>
      <c r="G17" s="61" t="s">
        <v>76</v>
      </c>
      <c r="H17" s="24">
        <v>648</v>
      </c>
      <c r="I17" s="25">
        <f>ROUNDUP(D17/1,0)</f>
        <v>0</v>
      </c>
      <c r="J17" s="26" t="s">
        <v>8</v>
      </c>
      <c r="K17" s="27" t="str">
        <f>IF(B7="","-",H17*I17)</f>
        <v>-</v>
      </c>
      <c r="M17" s="81" t="s">
        <v>29</v>
      </c>
      <c r="N17" s="82"/>
      <c r="O17" s="82"/>
      <c r="P17" s="82"/>
      <c r="Q17" s="82"/>
      <c r="R17" s="82"/>
      <c r="S17" s="82"/>
      <c r="T17" s="83"/>
    </row>
    <row r="18" spans="1:20" ht="12.75" customHeight="1" thickBot="1">
      <c r="A18" s="28" t="s">
        <v>61</v>
      </c>
      <c r="B18" s="22">
        <v>30</v>
      </c>
      <c r="C18" s="23" t="s">
        <v>10</v>
      </c>
      <c r="D18" s="22">
        <f>B7*B18/1000</f>
        <v>0</v>
      </c>
      <c r="E18" s="23" t="s">
        <v>9</v>
      </c>
      <c r="G18" s="63" t="s">
        <v>74</v>
      </c>
      <c r="H18" s="24">
        <v>1361</v>
      </c>
      <c r="I18" s="25">
        <f>ROUNDUP(D18/1,0)</f>
        <v>0</v>
      </c>
      <c r="J18" s="26" t="s">
        <v>9</v>
      </c>
      <c r="K18" s="27" t="str">
        <f>IF(B7="","-",H18*I18)</f>
        <v>-</v>
      </c>
      <c r="M18" s="71" t="s">
        <v>30</v>
      </c>
      <c r="N18" s="72"/>
      <c r="O18" s="72"/>
      <c r="P18" s="72"/>
      <c r="Q18" s="72"/>
      <c r="R18" s="72"/>
      <c r="S18" s="72"/>
      <c r="T18" s="73"/>
    </row>
    <row r="19" spans="1:20" ht="12.75" customHeight="1" thickBot="1" thickTop="1">
      <c r="A19" s="28" t="s">
        <v>54</v>
      </c>
      <c r="B19" s="22">
        <v>1</v>
      </c>
      <c r="C19" s="23" t="s">
        <v>7</v>
      </c>
      <c r="D19" s="21">
        <f>B7*B19</f>
        <v>0</v>
      </c>
      <c r="E19" s="23" t="s">
        <v>7</v>
      </c>
      <c r="G19" s="61" t="s">
        <v>60</v>
      </c>
      <c r="H19" s="24">
        <v>1706</v>
      </c>
      <c r="I19" s="38">
        <f>ROUNDUP(D19/50,0)</f>
        <v>0</v>
      </c>
      <c r="J19" s="39" t="s">
        <v>25</v>
      </c>
      <c r="K19" s="40" t="str">
        <f>IF(B7="","-",H19*I19)</f>
        <v>-</v>
      </c>
      <c r="M19" s="6"/>
      <c r="N19" s="6"/>
      <c r="O19" s="6"/>
      <c r="P19" s="6"/>
      <c r="Q19" s="6"/>
      <c r="R19" s="6"/>
      <c r="S19" s="6"/>
      <c r="T19" s="6"/>
    </row>
    <row r="20" spans="1:20" ht="12.75" customHeight="1" thickBot="1" thickTop="1">
      <c r="A20" s="8"/>
      <c r="B20" s="7"/>
      <c r="C20" s="41"/>
      <c r="E20" s="41"/>
      <c r="J20" s="41"/>
      <c r="M20" s="31"/>
      <c r="N20" s="31"/>
      <c r="O20" s="31"/>
      <c r="P20" s="31"/>
      <c r="Q20" s="31"/>
      <c r="R20" s="31"/>
      <c r="S20" s="31"/>
      <c r="T20" s="31"/>
    </row>
    <row r="21" spans="1:20" ht="12.75" customHeight="1" thickTop="1">
      <c r="A21" s="28" t="s">
        <v>2</v>
      </c>
      <c r="B21" s="22">
        <v>140</v>
      </c>
      <c r="C21" s="23" t="s">
        <v>10</v>
      </c>
      <c r="D21" s="22">
        <f>B7*B21/1000</f>
        <v>0</v>
      </c>
      <c r="E21" s="23" t="s">
        <v>9</v>
      </c>
      <c r="G21" s="42" t="s">
        <v>33</v>
      </c>
      <c r="H21" s="24">
        <v>100</v>
      </c>
      <c r="I21" s="43">
        <f>ROUNDUP(D21/1,0)</f>
        <v>0</v>
      </c>
      <c r="J21" s="44" t="s">
        <v>62</v>
      </c>
      <c r="K21" s="45" t="str">
        <f>IF(B7="","-",H21*I21)</f>
        <v>-</v>
      </c>
      <c r="M21" s="35" t="s">
        <v>31</v>
      </c>
      <c r="N21" s="36"/>
      <c r="O21" s="36"/>
      <c r="P21" s="36"/>
      <c r="Q21" s="36"/>
      <c r="R21" s="36"/>
      <c r="S21" s="36"/>
      <c r="T21" s="37"/>
    </row>
    <row r="22" spans="1:20" ht="12.75" customHeight="1">
      <c r="A22" s="28" t="s">
        <v>0</v>
      </c>
      <c r="B22" s="22">
        <v>5</v>
      </c>
      <c r="C22" s="23" t="s">
        <v>10</v>
      </c>
      <c r="D22" s="22">
        <f>B7*B22/1000</f>
        <v>0</v>
      </c>
      <c r="E22" s="23" t="s">
        <v>9</v>
      </c>
      <c r="G22" s="46" t="s">
        <v>34</v>
      </c>
      <c r="H22" s="24">
        <v>300</v>
      </c>
      <c r="I22" s="25">
        <f>ROUNDUP(D22/1,0)</f>
        <v>0</v>
      </c>
      <c r="J22" s="26" t="s">
        <v>62</v>
      </c>
      <c r="K22" s="27" t="str">
        <f>IF(B7="","-",H22*I22)</f>
        <v>-</v>
      </c>
      <c r="M22" s="74" t="s">
        <v>63</v>
      </c>
      <c r="N22" s="75"/>
      <c r="O22" s="75"/>
      <c r="P22" s="75"/>
      <c r="Q22" s="75"/>
      <c r="R22" s="75"/>
      <c r="S22" s="75"/>
      <c r="T22" s="76"/>
    </row>
    <row r="23" spans="1:20" ht="12.75" customHeight="1" thickBot="1">
      <c r="A23" s="28" t="s">
        <v>4</v>
      </c>
      <c r="B23" s="22">
        <v>1</v>
      </c>
      <c r="C23" s="23" t="s">
        <v>13</v>
      </c>
      <c r="D23" s="22">
        <f>B7*B23</f>
        <v>0</v>
      </c>
      <c r="E23" s="23" t="s">
        <v>13</v>
      </c>
      <c r="G23" s="47" t="s">
        <v>35</v>
      </c>
      <c r="H23" s="24">
        <v>18</v>
      </c>
      <c r="I23" s="60">
        <f>ROUNDUP(D23/1,0)</f>
        <v>0</v>
      </c>
      <c r="J23" s="39" t="s">
        <v>13</v>
      </c>
      <c r="K23" s="40" t="str">
        <f>IF(B7="","-",H23*I23)</f>
        <v>-</v>
      </c>
      <c r="M23" s="74" t="s">
        <v>64</v>
      </c>
      <c r="N23" s="75"/>
      <c r="O23" s="75"/>
      <c r="P23" s="75"/>
      <c r="Q23" s="75"/>
      <c r="R23" s="75"/>
      <c r="S23" s="75"/>
      <c r="T23" s="76"/>
    </row>
    <row r="24" spans="2:20" ht="12.75" customHeight="1" thickBot="1" thickTop="1">
      <c r="B24" s="48"/>
      <c r="M24" s="77" t="s">
        <v>65</v>
      </c>
      <c r="N24" s="78"/>
      <c r="O24" s="78"/>
      <c r="P24" s="78"/>
      <c r="Q24" s="78"/>
      <c r="R24" s="78"/>
      <c r="S24" s="78"/>
      <c r="T24" s="79"/>
    </row>
    <row r="25" spans="1:20" s="49" customFormat="1" ht="12.75" customHeight="1" thickTop="1">
      <c r="A25" s="49" t="s">
        <v>37</v>
      </c>
      <c r="B25" s="50"/>
      <c r="H25" s="51"/>
      <c r="K25" s="51"/>
      <c r="M25" s="52"/>
      <c r="N25" s="52"/>
      <c r="O25" s="52"/>
      <c r="P25" s="52"/>
      <c r="Q25" s="52"/>
      <c r="R25" s="52"/>
      <c r="S25" s="52"/>
      <c r="T25" s="52"/>
    </row>
    <row r="26" spans="2:20" s="49" customFormat="1" ht="12.75" customHeight="1" thickBot="1">
      <c r="B26" s="50"/>
      <c r="H26" s="51"/>
      <c r="K26" s="51"/>
      <c r="M26" s="52"/>
      <c r="N26" s="52"/>
      <c r="O26" s="52"/>
      <c r="P26" s="52"/>
      <c r="Q26" s="52"/>
      <c r="R26" s="52"/>
      <c r="S26" s="52"/>
      <c r="T26" s="52"/>
    </row>
    <row r="27" spans="1:13" ht="12.75" customHeight="1" thickTop="1">
      <c r="A27" s="21" t="s">
        <v>55</v>
      </c>
      <c r="B27" s="22">
        <v>1</v>
      </c>
      <c r="C27" s="23" t="s">
        <v>13</v>
      </c>
      <c r="D27" s="21">
        <f>B7</f>
        <v>0</v>
      </c>
      <c r="E27" s="23" t="s">
        <v>13</v>
      </c>
      <c r="G27" s="61" t="s">
        <v>38</v>
      </c>
      <c r="H27" s="24">
        <v>540</v>
      </c>
      <c r="I27" s="53">
        <f>ROUNDUP(D27/100,0)</f>
        <v>0</v>
      </c>
      <c r="J27" s="44" t="s">
        <v>25</v>
      </c>
      <c r="K27" s="45" t="str">
        <f>IF(B7="","-",H27*I27)</f>
        <v>-</v>
      </c>
      <c r="M27" s="6" t="s">
        <v>39</v>
      </c>
    </row>
    <row r="28" spans="1:11" ht="12.75" customHeight="1">
      <c r="A28" s="21" t="s">
        <v>56</v>
      </c>
      <c r="B28" s="22">
        <v>1</v>
      </c>
      <c r="C28" s="23" t="s">
        <v>13</v>
      </c>
      <c r="D28" s="21">
        <f>B7</f>
        <v>0</v>
      </c>
      <c r="E28" s="23" t="s">
        <v>13</v>
      </c>
      <c r="G28" s="61" t="s">
        <v>40</v>
      </c>
      <c r="H28" s="24">
        <v>681</v>
      </c>
      <c r="I28" s="30">
        <f>ROUNDUP(D28/40,0)</f>
        <v>0</v>
      </c>
      <c r="J28" s="26" t="s">
        <v>25</v>
      </c>
      <c r="K28" s="27" t="str">
        <f>IF(B7="","-",H28*I28)</f>
        <v>-</v>
      </c>
    </row>
    <row r="29" spans="1:11" ht="12.75" customHeight="1">
      <c r="A29" s="21" t="s">
        <v>41</v>
      </c>
      <c r="B29" s="22">
        <v>1</v>
      </c>
      <c r="C29" s="23" t="s">
        <v>7</v>
      </c>
      <c r="D29" s="21">
        <f>B7</f>
        <v>0</v>
      </c>
      <c r="E29" s="23" t="s">
        <v>7</v>
      </c>
      <c r="G29" s="94" t="s">
        <v>42</v>
      </c>
      <c r="H29" s="24">
        <v>300</v>
      </c>
      <c r="I29" s="30">
        <f>ROUNDUP(D29/100,0)</f>
        <v>0</v>
      </c>
      <c r="J29" s="26" t="s">
        <v>25</v>
      </c>
      <c r="K29" s="27" t="str">
        <f>IF(B7="","-",H29*I29)</f>
        <v>-</v>
      </c>
    </row>
    <row r="30" spans="1:11" ht="12.75" customHeight="1">
      <c r="A30" s="21" t="s">
        <v>57</v>
      </c>
      <c r="B30" s="22">
        <v>4</v>
      </c>
      <c r="C30" s="23" t="s">
        <v>8</v>
      </c>
      <c r="D30" s="21">
        <v>4</v>
      </c>
      <c r="E30" s="23" t="s">
        <v>8</v>
      </c>
      <c r="G30" s="66"/>
      <c r="H30" s="65">
        <v>1200</v>
      </c>
      <c r="I30" s="30">
        <v>2</v>
      </c>
      <c r="J30" s="26" t="s">
        <v>58</v>
      </c>
      <c r="K30" s="27" t="str">
        <f>IF(B7="","-",H30*I30)</f>
        <v>-</v>
      </c>
    </row>
    <row r="31" spans="1:11" ht="12.75" customHeight="1">
      <c r="A31" s="21" t="s">
        <v>43</v>
      </c>
      <c r="B31" s="22">
        <v>2</v>
      </c>
      <c r="C31" s="23" t="s">
        <v>13</v>
      </c>
      <c r="D31" s="21">
        <v>2</v>
      </c>
      <c r="E31" s="23" t="s">
        <v>13</v>
      </c>
      <c r="G31" s="80" t="s">
        <v>79</v>
      </c>
      <c r="H31" s="65">
        <v>105</v>
      </c>
      <c r="I31" s="30">
        <v>2</v>
      </c>
      <c r="J31" s="26" t="s">
        <v>13</v>
      </c>
      <c r="K31" s="27" t="str">
        <f>IF(B7="","-",H31*I31)</f>
        <v>-</v>
      </c>
    </row>
    <row r="32" spans="1:11" ht="12.75" customHeight="1">
      <c r="A32" s="21" t="s">
        <v>44</v>
      </c>
      <c r="B32" s="22">
        <v>2</v>
      </c>
      <c r="C32" s="23" t="s">
        <v>13</v>
      </c>
      <c r="D32" s="21">
        <v>2</v>
      </c>
      <c r="E32" s="23" t="s">
        <v>13</v>
      </c>
      <c r="G32" s="80"/>
      <c r="H32" s="65">
        <v>105</v>
      </c>
      <c r="I32" s="30">
        <f>D32</f>
        <v>2</v>
      </c>
      <c r="J32" s="26" t="s">
        <v>8</v>
      </c>
      <c r="K32" s="27" t="str">
        <f>IF(B7="","-",H32*I32)</f>
        <v>-</v>
      </c>
    </row>
    <row r="33" spans="1:11" ht="12.75" customHeight="1">
      <c r="A33" s="21" t="s">
        <v>45</v>
      </c>
      <c r="B33" s="22">
        <v>2</v>
      </c>
      <c r="C33" s="23" t="s">
        <v>13</v>
      </c>
      <c r="D33" s="21">
        <v>2</v>
      </c>
      <c r="E33" s="23" t="s">
        <v>13</v>
      </c>
      <c r="G33" s="54" t="s">
        <v>46</v>
      </c>
      <c r="H33" s="65">
        <v>105</v>
      </c>
      <c r="I33" s="30">
        <f>D33</f>
        <v>2</v>
      </c>
      <c r="J33" s="26" t="s">
        <v>8</v>
      </c>
      <c r="K33" s="27" t="str">
        <f>IF(B7="","-",H33*I33)</f>
        <v>-</v>
      </c>
    </row>
    <row r="34" spans="1:11" ht="12.75" customHeight="1">
      <c r="A34" s="21" t="s">
        <v>66</v>
      </c>
      <c r="B34" s="22">
        <v>1</v>
      </c>
      <c r="C34" s="23" t="s">
        <v>8</v>
      </c>
      <c r="D34" s="21">
        <f>B7*B34</f>
        <v>0</v>
      </c>
      <c r="E34" s="23" t="s">
        <v>8</v>
      </c>
      <c r="G34" s="54"/>
      <c r="H34" s="65">
        <v>1</v>
      </c>
      <c r="I34" s="59">
        <f>D34</f>
        <v>0</v>
      </c>
      <c r="J34" s="57" t="s">
        <v>8</v>
      </c>
      <c r="K34" s="27" t="str">
        <f>IF(B8="","-",H34*I34)</f>
        <v>-</v>
      </c>
    </row>
    <row r="35" spans="1:11" ht="12.75" customHeight="1" thickBot="1">
      <c r="A35" s="21" t="s">
        <v>47</v>
      </c>
      <c r="B35" s="22">
        <v>1</v>
      </c>
      <c r="C35" s="23" t="s">
        <v>8</v>
      </c>
      <c r="D35" s="21">
        <f>B7</f>
        <v>0</v>
      </c>
      <c r="E35" s="23" t="s">
        <v>8</v>
      </c>
      <c r="G35" s="55" t="s">
        <v>36</v>
      </c>
      <c r="H35" s="65">
        <v>105</v>
      </c>
      <c r="I35" s="58">
        <f>B35</f>
        <v>1</v>
      </c>
      <c r="J35" s="39" t="s">
        <v>32</v>
      </c>
      <c r="K35" s="40" t="str">
        <f>IF(B7="","-",H35*I35)</f>
        <v>-</v>
      </c>
    </row>
    <row r="36" ht="7.5" customHeight="1" thickTop="1"/>
    <row r="37" spans="9:11" ht="12.75" customHeight="1">
      <c r="I37" s="68" t="s">
        <v>48</v>
      </c>
      <c r="J37" s="68"/>
      <c r="K37" s="22" t="str">
        <f>IF(B7="","-",SUM(K12:K35))</f>
        <v>-</v>
      </c>
    </row>
    <row r="38" ht="7.5" customHeight="1"/>
    <row r="39" spans="9:13" ht="12.75" customHeight="1">
      <c r="I39" s="68" t="s">
        <v>49</v>
      </c>
      <c r="J39" s="68"/>
      <c r="K39" s="22" t="str">
        <f>IF(B7="","-",1930)</f>
        <v>-</v>
      </c>
      <c r="M39" s="64" t="s">
        <v>77</v>
      </c>
    </row>
    <row r="40" ht="7.5" customHeight="1" thickBot="1"/>
    <row r="41" spans="9:13" ht="17.25" customHeight="1" thickBot="1" thickTop="1">
      <c r="I41" s="69" t="s">
        <v>50</v>
      </c>
      <c r="J41" s="70"/>
      <c r="K41" s="56" t="str">
        <f>IF(B7="","-",K37+K39)</f>
        <v>-</v>
      </c>
      <c r="M41" s="8" t="s">
        <v>68</v>
      </c>
    </row>
    <row r="42" ht="12.75" customHeight="1" thickTop="1">
      <c r="M42" s="8" t="s">
        <v>67</v>
      </c>
    </row>
  </sheetData>
  <sheetProtection/>
  <mergeCells count="15">
    <mergeCell ref="G31:G32"/>
    <mergeCell ref="M17:T17"/>
    <mergeCell ref="M23:T23"/>
    <mergeCell ref="B11:C11"/>
    <mergeCell ref="D11:E11"/>
    <mergeCell ref="I11:J11"/>
    <mergeCell ref="M12:T12"/>
    <mergeCell ref="M13:T13"/>
    <mergeCell ref="M16:T16"/>
    <mergeCell ref="I37:J37"/>
    <mergeCell ref="I39:J39"/>
    <mergeCell ref="I41:J41"/>
    <mergeCell ref="M18:T18"/>
    <mergeCell ref="M22:T22"/>
    <mergeCell ref="M24:T24"/>
  </mergeCells>
  <hyperlinks>
    <hyperlink ref="G27" r:id="rId1" display="ミニお好みソース　8ｇ×100ヶ入"/>
    <hyperlink ref="G28" r:id="rId2" display="ミニお好みマヨネーズ　10g×40ヶ"/>
    <hyperlink ref="G12" r:id="rId3" display="お好み用ソース　2.1kg"/>
    <hyperlink ref="G17" r:id="rId4" display="http://okodepa.net/?pid=7287648"/>
    <hyperlink ref="G14" r:id="rId5" display="紅しょうが（みじん切り）　1kg"/>
    <hyperlink ref="G13" r:id="rId6" display="オコミックスソフト　1kg"/>
    <hyperlink ref="G16" r:id="rId7" display="青のり　80g"/>
    <hyperlink ref="G19" r:id="rId8" display="お好み焼き容器・22cm・50枚入"/>
    <hyperlink ref="G18" r:id="rId9" display="豚三枚肉・2.5ミリカット　1kg"/>
    <hyperlink ref="M39" r:id="rId10" display="送料・お支払方法について"/>
    <hyperlink ref="G15" r:id="rId11" display="天かす・天華　1kg"/>
  </hyperlinks>
  <printOptions/>
  <pageMargins left="0.3937007874015748" right="0.3937007874015748" top="0.3937007874015748" bottom="0.3937007874015748" header="0.31496062992125984" footer="0.1968503937007874"/>
  <pageSetup orientation="landscape" paperSize="9" r:id="rId14"/>
  <headerFooter>
    <oddFooter>&amp;LCopyright(c) OKODEPA All Rights Reserved.&amp;Rhttp://okodepa.net/</oddFooter>
  </headerFooter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味彩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味彩</dc:creator>
  <cp:keywords/>
  <dc:description/>
  <cp:lastModifiedBy>ryo yamaguchi</cp:lastModifiedBy>
  <cp:lastPrinted>2008-07-25T08:17:05Z</cp:lastPrinted>
  <dcterms:created xsi:type="dcterms:W3CDTF">2004-10-22T00:26:20Z</dcterms:created>
  <dcterms:modified xsi:type="dcterms:W3CDTF">2015-06-09T22:33:38Z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